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реестр 2018-2020гг. (2)" sheetId="4" r:id="rId1"/>
  </sheets>
  <definedNames>
    <definedName name="LAST_CELL" localSheetId="0">'реестр 2018-2020гг. (2)'!#REF!</definedName>
    <definedName name="_xlnm.Print_Titles" localSheetId="0">'реестр 2018-2020гг. (2)'!$2:$3</definedName>
    <definedName name="_xlnm.Print_Area" localSheetId="0">'реестр 2018-2020гг. (2)'!$A$1:$K$68</definedName>
  </definedNames>
  <calcPr calcId="124519"/>
</workbook>
</file>

<file path=xl/calcChain.xml><?xml version="1.0" encoding="utf-8"?>
<calcChain xmlns="http://schemas.openxmlformats.org/spreadsheetml/2006/main">
  <c r="I32" i="4"/>
  <c r="I44"/>
  <c r="I48"/>
  <c r="I67"/>
  <c r="J32"/>
  <c r="J44"/>
  <c r="J48"/>
  <c r="J67"/>
  <c r="G67"/>
  <c r="H67"/>
  <c r="K67"/>
  <c r="F67"/>
  <c r="G48" l="1"/>
  <c r="G44" l="1"/>
  <c r="G32"/>
  <c r="F49" l="1"/>
  <c r="K48"/>
  <c r="F48"/>
  <c r="F46"/>
  <c r="F45"/>
  <c r="K44"/>
  <c r="F44"/>
  <c r="F40"/>
  <c r="F39"/>
  <c r="F36"/>
  <c r="F34"/>
  <c r="F33"/>
  <c r="K32"/>
  <c r="F32"/>
</calcChain>
</file>

<file path=xl/sharedStrings.xml><?xml version="1.0" encoding="utf-8"?>
<sst xmlns="http://schemas.openxmlformats.org/spreadsheetml/2006/main" count="194" uniqueCount="123">
  <si>
    <t>Финансовое управление администрации Тайшетского района</t>
  </si>
  <si>
    <t>Налог на доходы физических лиц</t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</si>
  <si>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</si>
  <si>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</si>
  <si>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</si>
  <si>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</si>
  <si>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</si>
  <si>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</si>
  <si>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</si>
  <si>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</si>
  <si>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</si>
  <si>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90911105013130000120</t>
  </si>
  <si>
    <t>95011105013130000120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</si>
  <si>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</si>
  <si>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</si>
  <si>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(работ)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</si>
  <si>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</si>
  <si>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</si>
  <si>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</si>
  <si>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90911406013130000430</t>
  </si>
  <si>
    <t>95011406013130000430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</si>
  <si>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</si>
  <si>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</si>
  <si>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00011690050050000140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</si>
  <si>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</si>
  <si>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</si>
  <si>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</si>
  <si>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ИТОГО:</t>
  </si>
  <si>
    <t>Наименование кода поступлений в бюджет, группы, подгруппы, статьи, подстатьи, элемента, группы, подвида, аналитической группы подвида доходов</t>
  </si>
  <si>
    <t>наименование</t>
  </si>
  <si>
    <t>Классификация доходов бюджетов</t>
  </si>
  <si>
    <t>код</t>
  </si>
  <si>
    <t>Прогноз доходов бюджета</t>
  </si>
  <si>
    <t>тыс.руб.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</si>
  <si>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</t>
  </si>
  <si>
    <t>Управление Федеральной налоговой службы по Иркутской области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</si>
  <si>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</t>
  </si>
  <si>
    <t>Акцизы по подакцизным товарам (продукции), производимым на территории Российской Федерации</t>
  </si>
  <si>
    <t>10010302230010000110</t>
  </si>
  <si>
    <t>10010302240010000110</t>
  </si>
  <si>
    <t>10010302250010000110</t>
  </si>
  <si>
    <t>10010302260010000110</t>
  </si>
  <si>
    <t>Управление Федерального казначейства по Иркутской области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</si>
  <si>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</si>
  <si>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</si>
  <si>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</si>
  <si>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</si>
  <si>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</t>
  </si>
  <si>
    <t>50</t>
  </si>
  <si>
    <t>Муниципальное учреждение "Департамент по управлению муниципальным имуществом администрации Тайшетского района"</t>
  </si>
  <si>
    <t>Уполномоченный орган местного самоуправления городского поселения</t>
  </si>
  <si>
    <t>Федеральная служба государственной статистики</t>
  </si>
  <si>
    <t xml:space="preserve">  Земельный налог с организаций</t>
  </si>
  <si>
    <t xml:space="preserve">  Земельный налог с физических лиц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</si>
  <si>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</si>
  <si>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</si>
  <si>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</si>
  <si>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00011105035130000120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</si>
  <si>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</si>
  <si>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95011109045130000120</t>
  </si>
  <si>
    <t>00011109045130000120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</si>
  <si>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</si>
  <si>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Прочие поступления от денежных взысканий (штрафов) и иных сумм в возмещение ущерба,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</si>
  <si>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95011690050130000140</t>
  </si>
  <si>
    <t>15711690050130000140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</si>
  <si>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</si>
  <si>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НДФЛ -  норматив зачисления в бюджет сельских поселений - 7%;
норматив зачисления в бюджет городских поселений - 10%</t>
  </si>
  <si>
    <t>Налог на имущество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</si>
  <si>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</si>
  <si>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</si>
  <si>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</si>
  <si>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</si>
  <si>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</si>
  <si>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18210102020010000110</t>
  </si>
  <si>
    <t>18210601030100000110</t>
  </si>
  <si>
    <t>18210606033100000110</t>
  </si>
  <si>
    <t>18210606043100000110</t>
  </si>
  <si>
    <t>Прочие доходы от оказания платных услуг (работ) получателями средств бюджетов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</si>
  <si>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</si>
  <si>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</si>
  <si>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</si>
  <si>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</si>
  <si>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Дотации бюджетам сельских поселений на выравнивание бюджетной обеспеченности</t>
  </si>
  <si>
    <t>90820215001100000151</t>
  </si>
  <si>
    <t>Прочие субсидии бюджетам сельских поселений</t>
  </si>
  <si>
    <t>96011301995100000130</t>
  </si>
  <si>
    <t>96020229999100000151</t>
  </si>
  <si>
    <t>Уполномоченный орган местного самоуправления сельского поселения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</si>
  <si>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</si>
  <si>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96020235118100000151</t>
  </si>
  <si>
    <t>Субвенции бюджетам сельских поселений на выполнение передаваемых полномочий субъектов Российской Федерации</t>
  </si>
  <si>
    <t>96020230024100000151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</si>
  <si>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</t>
  </si>
  <si>
    <t>96021860010100000151</t>
  </si>
  <si>
    <t>Единый сельскохозяйственный налог 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</si>
  <si>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</t>
  </si>
  <si>
    <t xml:space="preserve">  18210503010010000000</t>
  </si>
  <si>
    <t>Дотации бюджетам сельских поселений на поддержку мер по обеспечению сбалансированности бюджетов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</si>
  <si>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</si>
  <si>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Единый сельскохозяйственный налог  (пени по соответствующему платежу)</t>
  </si>
  <si>
    <t>Прочие неналоговые доходы</t>
  </si>
  <si>
    <t>Прочие неналоговые доходы бюджетов сельских поселений</t>
  </si>
  <si>
    <t>96011705050100000180</t>
  </si>
  <si>
    <t>96010804020010000110</t>
  </si>
  <si>
    <t>96011105035100000120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</si>
  <si>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</si>
  <si>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90820215002100000151</t>
  </si>
  <si>
    <t>Прочие безвозмездные поступления в бюджеты сельских поселений</t>
  </si>
  <si>
    <t>96020705000100000180</t>
  </si>
  <si>
    <t>Единый сельскохозяйственный налог  (сумма денежных взысканий (штрафов) по соответствующему платежу согласно законодательству Российской Федерации)</t>
  </si>
  <si>
    <t>Реестр источников доходов бюджета "Разгонское муниципальное образование" на 2018 год и плановый период 2019 и 2020 годов</t>
  </si>
  <si>
    <t>Норматив зачисления в бюджет "Разгонское муниципальное образование" на 2018 год в процентах</t>
  </si>
  <si>
    <t>Доходы от компенсации затрат государства</t>
  </si>
  <si>
    <t>Прочие доходы от компенсации затрат бюджетов сельских поселений</t>
  </si>
  <si>
    <t>96011302995100000130</t>
  </si>
  <si>
    <t>Наименование главного администратора доходов местного бюджета</t>
  </si>
  <si>
    <t>Муниципальное учреждение "Администрация Разгонского муниципального образования"</t>
  </si>
  <si>
    <t>Фактическое исполнение доходов бюджета в 2017 году</t>
  </si>
  <si>
    <t>Оценка исполнения на 2018 год (текущий финансовый год)</t>
  </si>
  <si>
    <t>на 2019 год (очередной финансовый год)</t>
  </si>
  <si>
    <t>на 2020 год (первый год планового периода)</t>
  </si>
  <si>
    <t>на 2021 год (второй год планового периода)</t>
  </si>
  <si>
    <t>Кассовое поступление в текущем финансовом году (по состоянию на 1 октября 2018 года)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</si>
</sst>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5">
    <font>
      <sz val="10"/>
      <name val="Arial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9">
      <alignment horizontal="left" wrapText="1" indent="2"/>
    </xf>
    <xf numFmtId="49" fontId="3" fillId="0" borderId="10">
      <alignment horizontal="center"/>
    </xf>
  </cellStyleXfs>
  <cellXfs count="79">
    <xf numFmtId="0" fontId="0" fillId="0" borderId="0" xfId="0"/>
    <xf numFmtId="0" fontId="2" fillId="2" borderId="0" xfId="0" applyFont="1" applyFill="1"/>
    <xf numFmtId="0" fontId="1" fillId="2" borderId="3" xfId="0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64" fontId="2" fillId="2" borderId="3" xfId="0" applyNumberFormat="1" applyFont="1" applyFill="1" applyBorder="1" applyAlignment="1" applyProtection="1">
      <alignment horizontal="left" vertical="center" wrapText="1"/>
    </xf>
    <xf numFmtId="164" fontId="2" fillId="2" borderId="6" xfId="0" applyNumberFormat="1" applyFont="1" applyFill="1" applyBorder="1" applyAlignment="1" applyProtection="1">
      <alignment horizontal="left" vertical="center" wrapText="1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164" fontId="1" fillId="2" borderId="3" xfId="0" applyNumberFormat="1" applyFont="1" applyFill="1" applyBorder="1" applyAlignment="1" applyProtection="1">
      <alignment horizontal="left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vertical="center" wrapText="1"/>
    </xf>
    <xf numFmtId="49" fontId="1" fillId="2" borderId="3" xfId="0" applyNumberFormat="1" applyFont="1" applyFill="1" applyBorder="1" applyAlignment="1" applyProtection="1">
      <alignment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right"/>
    </xf>
    <xf numFmtId="4" fontId="1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165" fontId="2" fillId="2" borderId="0" xfId="0" applyNumberFormat="1" applyFont="1" applyFill="1"/>
    <xf numFmtId="0" fontId="1" fillId="2" borderId="3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/>
    <xf numFmtId="4" fontId="2" fillId="2" borderId="3" xfId="0" applyNumberFormat="1" applyFont="1" applyFill="1" applyBorder="1"/>
    <xf numFmtId="4" fontId="1" fillId="2" borderId="3" xfId="0" applyNumberFormat="1" applyFont="1" applyFill="1" applyBorder="1" applyAlignment="1" applyProtection="1">
      <alignment horizontal="center" vertical="center"/>
    </xf>
    <xf numFmtId="4" fontId="1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 applyProtection="1">
      <alignment horizontal="center"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" fontId="2" fillId="2" borderId="6" xfId="0" applyNumberFormat="1" applyFont="1" applyFill="1" applyBorder="1" applyAlignment="1" applyProtection="1">
      <alignment horizontal="center" vertical="center" wrapText="1"/>
    </xf>
    <xf numFmtId="4" fontId="2" fillId="2" borderId="8" xfId="0" applyNumberFormat="1" applyFont="1" applyFill="1" applyBorder="1" applyAlignment="1" applyProtection="1">
      <alignment horizontal="center" vertical="center" wrapText="1"/>
    </xf>
    <xf numFmtId="4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64" fontId="1" fillId="2" borderId="6" xfId="0" applyNumberFormat="1" applyFont="1" applyFill="1" applyBorder="1" applyAlignment="1" applyProtection="1">
      <alignment horizontal="center" vertical="center" wrapText="1"/>
    </xf>
    <xf numFmtId="164" fontId="1" fillId="2" borderId="7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2" fontId="2" fillId="2" borderId="6" xfId="0" applyNumberFormat="1" applyFont="1" applyFill="1" applyBorder="1" applyAlignment="1" applyProtection="1">
      <alignment horizontal="left" vertical="center" wrapText="1"/>
    </xf>
    <xf numFmtId="2" fontId="2" fillId="2" borderId="7" xfId="0" applyNumberFormat="1" applyFont="1" applyFill="1" applyBorder="1" applyAlignment="1" applyProtection="1">
      <alignment horizontal="left" vertical="center" wrapText="1"/>
    </xf>
    <xf numFmtId="4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49" fontId="2" fillId="2" borderId="6" xfId="0" applyNumberFormat="1" applyFont="1" applyFill="1" applyBorder="1" applyAlignment="1" applyProtection="1">
      <alignment horizontal="left" vertical="center" wrapText="1"/>
    </xf>
    <xf numFmtId="49" fontId="2" fillId="2" borderId="8" xfId="0" applyNumberFormat="1" applyFont="1" applyFill="1" applyBorder="1" applyAlignment="1" applyProtection="1">
      <alignment horizontal="left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2" fontId="2" fillId="2" borderId="3" xfId="0" applyNumberFormat="1" applyFont="1" applyFill="1" applyBorder="1" applyAlignment="1" applyProtection="1">
      <alignment horizontal="center" vertical="center" wrapText="1"/>
    </xf>
  </cellXfs>
  <cellStyles count="3">
    <cellStyle name="xl34" xfId="1"/>
    <cellStyle name="xl52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68"/>
  <sheetViews>
    <sheetView showGridLines="0" tabSelected="1" workbookViewId="0">
      <pane xSplit="1" ySplit="3" topLeftCell="B62" activePane="bottomRight" state="frozen"/>
      <selection pane="topRight" activeCell="B1" sqref="B1"/>
      <selection pane="bottomLeft" activeCell="A4" sqref="A4"/>
      <selection pane="bottomRight" activeCell="D63" sqref="D63"/>
    </sheetView>
  </sheetViews>
  <sheetFormatPr defaultRowHeight="12.75" customHeight="1"/>
  <cols>
    <col min="1" max="1" width="44.7109375" style="1" customWidth="1"/>
    <col min="2" max="2" width="13" style="1" customWidth="1"/>
    <col min="3" max="3" width="19.85546875" style="1" customWidth="1"/>
    <col min="4" max="4" width="37.7109375" style="1" customWidth="1"/>
    <col min="5" max="5" width="20" style="1" customWidth="1"/>
    <col min="6" max="6" width="16.7109375" style="26" customWidth="1"/>
    <col min="7" max="7" width="18.28515625" style="27" customWidth="1"/>
    <col min="8" max="8" width="20" style="1" customWidth="1"/>
    <col min="9" max="11" width="16.42578125" style="1" customWidth="1"/>
    <col min="12" max="12" width="9.7109375" style="1" bestFit="1" customWidth="1"/>
    <col min="13" max="16384" width="9.140625" style="1"/>
  </cols>
  <sheetData>
    <row r="1" spans="1:18" ht="34.5" customHeight="1">
      <c r="A1" s="48" t="s">
        <v>110</v>
      </c>
      <c r="B1" s="48"/>
      <c r="C1" s="48"/>
      <c r="D1" s="48"/>
      <c r="E1" s="48"/>
      <c r="F1" s="48"/>
      <c r="G1" s="48"/>
      <c r="H1" s="48"/>
      <c r="I1" s="48"/>
      <c r="J1" s="48"/>
      <c r="K1" s="15" t="s">
        <v>33</v>
      </c>
    </row>
    <row r="2" spans="1:18" ht="15" customHeight="1">
      <c r="A2" s="49" t="s">
        <v>28</v>
      </c>
      <c r="B2" s="51" t="s">
        <v>111</v>
      </c>
      <c r="C2" s="53" t="s">
        <v>30</v>
      </c>
      <c r="D2" s="54"/>
      <c r="E2" s="55" t="s">
        <v>115</v>
      </c>
      <c r="F2" s="55" t="s">
        <v>117</v>
      </c>
      <c r="G2" s="55" t="s">
        <v>122</v>
      </c>
      <c r="H2" s="55" t="s">
        <v>118</v>
      </c>
      <c r="I2" s="55" t="s">
        <v>32</v>
      </c>
      <c r="J2" s="55"/>
      <c r="K2" s="55"/>
    </row>
    <row r="3" spans="1:18" ht="86.25" customHeight="1">
      <c r="A3" s="50"/>
      <c r="B3" s="52"/>
      <c r="C3" s="2" t="s">
        <v>31</v>
      </c>
      <c r="D3" s="2" t="s">
        <v>29</v>
      </c>
      <c r="E3" s="55"/>
      <c r="F3" s="55"/>
      <c r="G3" s="55"/>
      <c r="H3" s="55"/>
      <c r="I3" s="39" t="s">
        <v>119</v>
      </c>
      <c r="J3" s="39" t="s">
        <v>120</v>
      </c>
      <c r="K3" s="37" t="s">
        <v>121</v>
      </c>
    </row>
    <row r="4" spans="1:18" ht="15" customHeight="1">
      <c r="A4" s="3" t="s">
        <v>1</v>
      </c>
      <c r="B4" s="4"/>
      <c r="C4" s="2"/>
      <c r="D4" s="2"/>
      <c r="E4" s="2"/>
      <c r="F4" s="2"/>
      <c r="G4" s="16"/>
      <c r="H4" s="2"/>
      <c r="I4" s="16"/>
      <c r="J4" s="16"/>
      <c r="K4" s="16"/>
    </row>
    <row r="5" spans="1:18" ht="84">
      <c r="A5" s="5" t="s">
        <v>3</v>
      </c>
      <c r="B5" s="56">
        <v>7</v>
      </c>
      <c r="C5" s="46" t="s">
        <v>2</v>
      </c>
      <c r="D5" s="59" t="s">
        <v>34</v>
      </c>
      <c r="E5" s="46" t="s">
        <v>35</v>
      </c>
      <c r="F5" s="40">
        <v>1200.3</v>
      </c>
      <c r="G5" s="40">
        <v>313.7</v>
      </c>
      <c r="H5" s="40">
        <v>450</v>
      </c>
      <c r="I5" s="40">
        <v>920.3</v>
      </c>
      <c r="J5" s="40">
        <v>966.2</v>
      </c>
      <c r="K5" s="40">
        <v>966.2</v>
      </c>
    </row>
    <row r="6" spans="1:18" ht="72">
      <c r="A6" s="5" t="s">
        <v>4</v>
      </c>
      <c r="B6" s="57"/>
      <c r="C6" s="58"/>
      <c r="D6" s="60"/>
      <c r="E6" s="58"/>
      <c r="F6" s="42"/>
      <c r="G6" s="42"/>
      <c r="H6" s="42"/>
      <c r="I6" s="42"/>
      <c r="J6" s="42"/>
      <c r="K6" s="42"/>
    </row>
    <row r="7" spans="1:18" ht="87" customHeight="1">
      <c r="A7" s="6" t="s">
        <v>5</v>
      </c>
      <c r="B7" s="57"/>
      <c r="C7" s="58"/>
      <c r="D7" s="60"/>
      <c r="E7" s="58"/>
      <c r="F7" s="42"/>
      <c r="G7" s="42"/>
      <c r="H7" s="42"/>
      <c r="I7" s="41"/>
      <c r="J7" s="41"/>
      <c r="K7" s="42"/>
    </row>
    <row r="8" spans="1:18" ht="128.25" hidden="1" customHeight="1">
      <c r="A8" s="17" t="s">
        <v>71</v>
      </c>
      <c r="B8" s="76">
        <v>7</v>
      </c>
      <c r="C8" s="77" t="s">
        <v>73</v>
      </c>
      <c r="D8" s="78" t="s">
        <v>72</v>
      </c>
      <c r="E8" s="77" t="s">
        <v>35</v>
      </c>
      <c r="F8" s="61">
        <v>0</v>
      </c>
      <c r="G8" s="61">
        <v>0</v>
      </c>
      <c r="H8" s="61">
        <v>0</v>
      </c>
      <c r="I8" s="40">
        <v>0</v>
      </c>
      <c r="J8" s="40">
        <v>0</v>
      </c>
      <c r="K8" s="61">
        <v>0</v>
      </c>
      <c r="M8" s="18"/>
      <c r="N8" s="18"/>
      <c r="O8" s="18"/>
      <c r="P8" s="18"/>
      <c r="Q8" s="18"/>
      <c r="R8" s="18"/>
    </row>
    <row r="9" spans="1:18" ht="108" hidden="1" customHeight="1">
      <c r="A9" s="17" t="s">
        <v>68</v>
      </c>
      <c r="B9" s="76"/>
      <c r="C9" s="77"/>
      <c r="D9" s="78"/>
      <c r="E9" s="77"/>
      <c r="F9" s="61"/>
      <c r="G9" s="61"/>
      <c r="H9" s="61"/>
      <c r="I9" s="41"/>
      <c r="J9" s="41"/>
      <c r="K9" s="61"/>
      <c r="M9" s="18"/>
      <c r="N9" s="18"/>
      <c r="O9" s="18"/>
      <c r="P9" s="18"/>
      <c r="Q9" s="18"/>
      <c r="R9" s="18"/>
    </row>
    <row r="10" spans="1:18" ht="60">
      <c r="A10" s="7" t="s">
        <v>7</v>
      </c>
      <c r="B10" s="76">
        <v>7</v>
      </c>
      <c r="C10" s="77" t="s">
        <v>6</v>
      </c>
      <c r="D10" s="77" t="s">
        <v>36</v>
      </c>
      <c r="E10" s="77" t="s">
        <v>35</v>
      </c>
      <c r="F10" s="61">
        <v>0</v>
      </c>
      <c r="G10" s="61">
        <v>0</v>
      </c>
      <c r="H10" s="61">
        <v>0</v>
      </c>
      <c r="I10" s="40">
        <v>0</v>
      </c>
      <c r="J10" s="40">
        <v>0</v>
      </c>
      <c r="K10" s="61">
        <v>0</v>
      </c>
    </row>
    <row r="11" spans="1:18" ht="48" hidden="1" customHeight="1">
      <c r="A11" s="17" t="s">
        <v>69</v>
      </c>
      <c r="B11" s="76"/>
      <c r="C11" s="77"/>
      <c r="D11" s="77"/>
      <c r="E11" s="77"/>
      <c r="F11" s="61"/>
      <c r="G11" s="61"/>
      <c r="H11" s="61"/>
      <c r="I11" s="42"/>
      <c r="J11" s="42"/>
      <c r="K11" s="61"/>
      <c r="M11" s="18"/>
      <c r="N11" s="18"/>
      <c r="O11" s="18"/>
      <c r="P11" s="18"/>
      <c r="Q11" s="18"/>
      <c r="R11" s="18"/>
    </row>
    <row r="12" spans="1:18" ht="72">
      <c r="A12" s="17" t="s">
        <v>70</v>
      </c>
      <c r="B12" s="76"/>
      <c r="C12" s="77"/>
      <c r="D12" s="77"/>
      <c r="E12" s="77"/>
      <c r="F12" s="61"/>
      <c r="G12" s="61"/>
      <c r="H12" s="61"/>
      <c r="I12" s="41"/>
      <c r="J12" s="41"/>
      <c r="K12" s="61"/>
      <c r="M12" s="18"/>
      <c r="N12" s="18"/>
      <c r="O12" s="18"/>
      <c r="P12" s="18"/>
      <c r="Q12" s="18"/>
      <c r="R12" s="18"/>
    </row>
    <row r="13" spans="1:18" ht="31.5" customHeight="1">
      <c r="A13" s="8" t="s">
        <v>37</v>
      </c>
      <c r="B13" s="34"/>
      <c r="C13" s="9"/>
      <c r="D13" s="5"/>
      <c r="E13" s="9"/>
      <c r="F13" s="33"/>
      <c r="G13" s="22"/>
      <c r="H13" s="23"/>
      <c r="I13" s="23"/>
      <c r="J13" s="23"/>
      <c r="K13" s="23"/>
    </row>
    <row r="14" spans="1:18" ht="71.25" customHeight="1">
      <c r="A14" s="5" t="s">
        <v>46</v>
      </c>
      <c r="B14" s="67">
        <v>1.2E-2</v>
      </c>
      <c r="C14" s="9" t="s">
        <v>38</v>
      </c>
      <c r="D14" s="5" t="s">
        <v>46</v>
      </c>
      <c r="E14" s="9" t="s">
        <v>42</v>
      </c>
      <c r="F14" s="33">
        <v>287</v>
      </c>
      <c r="G14" s="31">
        <v>242.9</v>
      </c>
      <c r="H14" s="33">
        <v>222.2</v>
      </c>
      <c r="I14" s="38">
        <v>250.6</v>
      </c>
      <c r="J14" s="38">
        <v>253.6</v>
      </c>
      <c r="K14" s="33">
        <v>253.6</v>
      </c>
    </row>
    <row r="15" spans="1:18" ht="87.75" customHeight="1">
      <c r="A15" s="5" t="s">
        <v>45</v>
      </c>
      <c r="B15" s="68"/>
      <c r="C15" s="9" t="s">
        <v>39</v>
      </c>
      <c r="D15" s="5" t="s">
        <v>45</v>
      </c>
      <c r="E15" s="9" t="s">
        <v>42</v>
      </c>
      <c r="F15" s="33">
        <v>2.9</v>
      </c>
      <c r="G15" s="31">
        <v>2.2000000000000002</v>
      </c>
      <c r="H15" s="33">
        <v>3.5</v>
      </c>
      <c r="I15" s="38">
        <v>4</v>
      </c>
      <c r="J15" s="38">
        <v>4</v>
      </c>
      <c r="K15" s="33">
        <v>4</v>
      </c>
    </row>
    <row r="16" spans="1:18" ht="73.5" customHeight="1">
      <c r="A16" s="5" t="s">
        <v>44</v>
      </c>
      <c r="B16" s="68"/>
      <c r="C16" s="9" t="s">
        <v>40</v>
      </c>
      <c r="D16" s="5" t="s">
        <v>44</v>
      </c>
      <c r="E16" s="9" t="s">
        <v>42</v>
      </c>
      <c r="F16" s="33">
        <v>464.1</v>
      </c>
      <c r="G16" s="31">
        <v>367.1</v>
      </c>
      <c r="H16" s="33">
        <v>510.8</v>
      </c>
      <c r="I16" s="38">
        <v>576.20000000000005</v>
      </c>
      <c r="J16" s="38">
        <v>582.9</v>
      </c>
      <c r="K16" s="33">
        <v>582.9</v>
      </c>
    </row>
    <row r="17" spans="1:18" ht="75" customHeight="1">
      <c r="A17" s="5" t="s">
        <v>43</v>
      </c>
      <c r="B17" s="69"/>
      <c r="C17" s="9" t="s">
        <v>41</v>
      </c>
      <c r="D17" s="5" t="s">
        <v>43</v>
      </c>
      <c r="E17" s="9" t="s">
        <v>42</v>
      </c>
      <c r="F17" s="33">
        <v>-55.6</v>
      </c>
      <c r="G17" s="31">
        <v>-54.4</v>
      </c>
      <c r="H17" s="33">
        <v>-31</v>
      </c>
      <c r="I17" s="38">
        <v>-35</v>
      </c>
      <c r="J17" s="38">
        <v>-35.4</v>
      </c>
      <c r="K17" s="33">
        <v>-35.4</v>
      </c>
    </row>
    <row r="18" spans="1:18" ht="12" hidden="1" customHeight="1">
      <c r="A18" s="19" t="s">
        <v>95</v>
      </c>
      <c r="B18" s="20"/>
      <c r="C18" s="21"/>
      <c r="D18" s="17"/>
      <c r="E18" s="21"/>
      <c r="F18" s="35"/>
      <c r="G18" s="35"/>
      <c r="H18" s="35"/>
      <c r="I18" s="35"/>
      <c r="J18" s="35"/>
      <c r="K18" s="35"/>
      <c r="M18" s="18"/>
      <c r="N18" s="18"/>
      <c r="O18" s="18"/>
      <c r="P18" s="18"/>
      <c r="Q18" s="18"/>
      <c r="R18" s="18"/>
    </row>
    <row r="19" spans="1:18" ht="36" hidden="1" customHeight="1">
      <c r="A19" s="17" t="s">
        <v>94</v>
      </c>
      <c r="B19" s="70">
        <v>50</v>
      </c>
      <c r="C19" s="73" t="s">
        <v>96</v>
      </c>
      <c r="D19" s="43" t="s">
        <v>95</v>
      </c>
      <c r="E19" s="43" t="s">
        <v>35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M19" s="18"/>
      <c r="N19" s="18"/>
      <c r="O19" s="18"/>
      <c r="P19" s="18"/>
      <c r="Q19" s="18"/>
      <c r="R19" s="18"/>
    </row>
    <row r="20" spans="1:18" ht="24" hidden="1" customHeight="1">
      <c r="A20" s="17" t="s">
        <v>99</v>
      </c>
      <c r="B20" s="71"/>
      <c r="C20" s="74"/>
      <c r="D20" s="44"/>
      <c r="E20" s="44"/>
      <c r="F20" s="42"/>
      <c r="G20" s="42"/>
      <c r="H20" s="42"/>
      <c r="I20" s="42"/>
      <c r="J20" s="42"/>
      <c r="K20" s="42"/>
      <c r="M20" s="18"/>
      <c r="N20" s="18"/>
      <c r="O20" s="18"/>
      <c r="P20" s="18"/>
      <c r="Q20" s="18"/>
      <c r="R20" s="18"/>
    </row>
    <row r="21" spans="1:18" ht="36" hidden="1" customHeight="1">
      <c r="A21" s="17" t="s">
        <v>109</v>
      </c>
      <c r="B21" s="72"/>
      <c r="C21" s="75"/>
      <c r="D21" s="45"/>
      <c r="E21" s="45"/>
      <c r="F21" s="41"/>
      <c r="G21" s="41"/>
      <c r="H21" s="41"/>
      <c r="I21" s="41"/>
      <c r="J21" s="41"/>
      <c r="K21" s="41"/>
      <c r="M21" s="18"/>
      <c r="N21" s="18"/>
      <c r="O21" s="18"/>
      <c r="P21" s="18"/>
      <c r="Q21" s="18"/>
      <c r="R21" s="18"/>
    </row>
    <row r="22" spans="1:18" ht="22.5" customHeight="1">
      <c r="A22" s="3" t="s">
        <v>67</v>
      </c>
      <c r="B22" s="12"/>
      <c r="C22" s="9"/>
      <c r="D22" s="7"/>
      <c r="E22" s="9"/>
      <c r="F22" s="33"/>
      <c r="G22" s="33"/>
      <c r="H22" s="33"/>
      <c r="I22" s="38"/>
      <c r="J22" s="38"/>
      <c r="K22" s="33"/>
    </row>
    <row r="23" spans="1:18" ht="65.25" customHeight="1">
      <c r="A23" s="10" t="s">
        <v>81</v>
      </c>
      <c r="B23" s="65" t="s">
        <v>47</v>
      </c>
      <c r="C23" s="46" t="s">
        <v>74</v>
      </c>
      <c r="D23" s="63" t="s">
        <v>98</v>
      </c>
      <c r="E23" s="46" t="s">
        <v>35</v>
      </c>
      <c r="F23" s="40">
        <v>20.3</v>
      </c>
      <c r="G23" s="40">
        <v>6.2</v>
      </c>
      <c r="H23" s="40">
        <v>12</v>
      </c>
      <c r="I23" s="40">
        <v>12</v>
      </c>
      <c r="J23" s="40">
        <v>12</v>
      </c>
      <c r="K23" s="40">
        <v>12</v>
      </c>
    </row>
    <row r="24" spans="1:18" ht="53.25" customHeight="1">
      <c r="A24" s="10" t="s">
        <v>80</v>
      </c>
      <c r="B24" s="66"/>
      <c r="C24" s="47"/>
      <c r="D24" s="64"/>
      <c r="E24" s="47"/>
      <c r="F24" s="41"/>
      <c r="G24" s="41"/>
      <c r="H24" s="41"/>
      <c r="I24" s="41"/>
      <c r="J24" s="41"/>
      <c r="K24" s="41"/>
    </row>
    <row r="25" spans="1:18" ht="26.25" customHeight="1">
      <c r="A25" s="11" t="s">
        <v>52</v>
      </c>
      <c r="B25" s="12"/>
      <c r="C25" s="9"/>
      <c r="D25" s="10"/>
      <c r="E25" s="9"/>
      <c r="F25" s="33"/>
      <c r="G25" s="33"/>
      <c r="H25" s="33"/>
      <c r="I25" s="38"/>
      <c r="J25" s="38"/>
      <c r="K25" s="33"/>
    </row>
    <row r="26" spans="1:18" ht="38.25" customHeight="1">
      <c r="A26" s="10" t="s">
        <v>78</v>
      </c>
      <c r="B26" s="12" t="s">
        <v>47</v>
      </c>
      <c r="C26" s="9" t="s">
        <v>75</v>
      </c>
      <c r="D26" s="10" t="s">
        <v>52</v>
      </c>
      <c r="E26" s="9" t="s">
        <v>35</v>
      </c>
      <c r="F26" s="33">
        <v>39.700000000000003</v>
      </c>
      <c r="G26" s="33">
        <v>16.3</v>
      </c>
      <c r="H26" s="33">
        <v>36</v>
      </c>
      <c r="I26" s="38">
        <v>36</v>
      </c>
      <c r="J26" s="38">
        <v>36</v>
      </c>
      <c r="K26" s="33">
        <v>36</v>
      </c>
    </row>
    <row r="27" spans="1:18" ht="21.75" customHeight="1">
      <c r="A27" s="11" t="s">
        <v>53</v>
      </c>
      <c r="B27" s="12"/>
      <c r="C27" s="9"/>
      <c r="D27" s="10"/>
      <c r="E27" s="9"/>
      <c r="F27" s="33"/>
      <c r="G27" s="33"/>
      <c r="H27" s="33"/>
      <c r="I27" s="38"/>
      <c r="J27" s="38"/>
      <c r="K27" s="33"/>
    </row>
    <row r="28" spans="1:18" ht="36.75" customHeight="1">
      <c r="A28" s="10" t="s">
        <v>79</v>
      </c>
      <c r="B28" s="12" t="s">
        <v>47</v>
      </c>
      <c r="C28" s="9" t="s">
        <v>76</v>
      </c>
      <c r="D28" s="10" t="s">
        <v>53</v>
      </c>
      <c r="E28" s="9" t="s">
        <v>35</v>
      </c>
      <c r="F28" s="33">
        <v>20.6</v>
      </c>
      <c r="G28" s="33">
        <v>2.2000000000000002</v>
      </c>
      <c r="H28" s="33">
        <v>22</v>
      </c>
      <c r="I28" s="38">
        <v>22</v>
      </c>
      <c r="J28" s="38">
        <v>22</v>
      </c>
      <c r="K28" s="33">
        <v>22</v>
      </c>
    </row>
    <row r="29" spans="1:18" ht="49.5" customHeight="1">
      <c r="A29" s="3" t="s">
        <v>54</v>
      </c>
      <c r="B29" s="3"/>
      <c r="C29" s="9"/>
      <c r="D29" s="12"/>
      <c r="E29" s="12"/>
      <c r="F29" s="16"/>
      <c r="G29" s="22"/>
      <c r="H29" s="23"/>
      <c r="I29" s="23"/>
      <c r="J29" s="23"/>
      <c r="K29" s="23"/>
    </row>
    <row r="30" spans="1:18" ht="80.25" customHeight="1">
      <c r="A30" s="10" t="s">
        <v>55</v>
      </c>
      <c r="B30" s="34">
        <v>100</v>
      </c>
      <c r="C30" s="9" t="s">
        <v>103</v>
      </c>
      <c r="D30" s="10" t="s">
        <v>55</v>
      </c>
      <c r="E30" s="36" t="s">
        <v>116</v>
      </c>
      <c r="F30" s="33">
        <v>3.4</v>
      </c>
      <c r="G30" s="33">
        <v>2</v>
      </c>
      <c r="H30" s="33">
        <v>4.5</v>
      </c>
      <c r="I30" s="38">
        <v>4.5</v>
      </c>
      <c r="J30" s="38">
        <v>5.5</v>
      </c>
      <c r="K30" s="33">
        <v>5.5</v>
      </c>
    </row>
    <row r="31" spans="1:18" ht="60" hidden="1" customHeight="1">
      <c r="A31" s="3" t="s">
        <v>8</v>
      </c>
      <c r="B31" s="3"/>
      <c r="C31" s="12"/>
      <c r="D31" s="12"/>
      <c r="E31" s="12"/>
      <c r="F31" s="16"/>
      <c r="G31" s="22"/>
      <c r="H31" s="23"/>
      <c r="I31" s="23"/>
      <c r="J31" s="23"/>
      <c r="K31" s="23"/>
    </row>
    <row r="32" spans="1:18" ht="84" hidden="1" customHeight="1">
      <c r="A32" s="8"/>
      <c r="B32" s="8"/>
      <c r="C32" s="9" t="s">
        <v>10</v>
      </c>
      <c r="D32" s="5" t="s">
        <v>9</v>
      </c>
      <c r="E32" s="9"/>
      <c r="F32" s="33">
        <f>5921592.07/1000</f>
        <v>5921.5920700000006</v>
      </c>
      <c r="G32" s="33">
        <f>G33+G34</f>
        <v>571.9</v>
      </c>
      <c r="H32" s="33">
        <v>7673</v>
      </c>
      <c r="I32" s="38" t="e">
        <f>I33+I34+#REF!</f>
        <v>#REF!</v>
      </c>
      <c r="J32" s="38" t="e">
        <f>J33+J34+#REF!</f>
        <v>#REF!</v>
      </c>
      <c r="K32" s="33" t="e">
        <f>K33+K34+#REF!</f>
        <v>#REF!</v>
      </c>
    </row>
    <row r="33" spans="1:11" ht="96" hidden="1" customHeight="1">
      <c r="A33" s="5" t="s">
        <v>9</v>
      </c>
      <c r="B33" s="34">
        <v>50</v>
      </c>
      <c r="C33" s="9" t="s">
        <v>11</v>
      </c>
      <c r="D33" s="5" t="s">
        <v>9</v>
      </c>
      <c r="E33" s="9" t="s">
        <v>49</v>
      </c>
      <c r="F33" s="33">
        <f>3604235.21/1000</f>
        <v>3604.2352099999998</v>
      </c>
      <c r="G33" s="33">
        <v>86.01</v>
      </c>
      <c r="H33" s="33">
        <v>2373</v>
      </c>
      <c r="I33" s="38">
        <v>1812.4</v>
      </c>
      <c r="J33" s="38">
        <v>1811.9</v>
      </c>
      <c r="K33" s="33">
        <v>1811.9</v>
      </c>
    </row>
    <row r="34" spans="1:11" ht="84" hidden="1" customHeight="1">
      <c r="A34" s="5" t="s">
        <v>9</v>
      </c>
      <c r="B34" s="34">
        <v>50</v>
      </c>
      <c r="C34" s="9" t="s">
        <v>12</v>
      </c>
      <c r="D34" s="5" t="s">
        <v>9</v>
      </c>
      <c r="E34" s="9" t="s">
        <v>50</v>
      </c>
      <c r="F34" s="33">
        <f>1413123.56/1000</f>
        <v>1413.12356</v>
      </c>
      <c r="G34" s="33">
        <v>485.89</v>
      </c>
      <c r="H34" s="33">
        <v>1812</v>
      </c>
      <c r="I34" s="38">
        <v>830.9</v>
      </c>
      <c r="J34" s="38">
        <v>768.3</v>
      </c>
      <c r="K34" s="33">
        <v>768.3</v>
      </c>
    </row>
    <row r="35" spans="1:11" ht="72" hidden="1" customHeight="1">
      <c r="A35" s="8" t="s">
        <v>13</v>
      </c>
      <c r="B35" s="8"/>
      <c r="C35" s="12"/>
      <c r="D35" s="12"/>
      <c r="E35" s="12"/>
      <c r="F35" s="16"/>
      <c r="G35" s="22"/>
      <c r="H35" s="23"/>
      <c r="I35" s="23"/>
      <c r="J35" s="23"/>
      <c r="K35" s="23"/>
    </row>
    <row r="36" spans="1:11" ht="72" hidden="1" customHeight="1">
      <c r="A36" s="3"/>
      <c r="B36" s="3"/>
      <c r="C36" s="9" t="s">
        <v>57</v>
      </c>
      <c r="D36" s="5" t="s">
        <v>56</v>
      </c>
      <c r="E36" s="12"/>
      <c r="F36" s="33">
        <f>123846.48/1000</f>
        <v>123.84648</v>
      </c>
      <c r="G36" s="33">
        <v>20.75</v>
      </c>
      <c r="H36" s="33">
        <v>24.6</v>
      </c>
      <c r="I36" s="38">
        <v>22</v>
      </c>
      <c r="J36" s="38">
        <v>22</v>
      </c>
      <c r="K36" s="33">
        <v>22</v>
      </c>
    </row>
    <row r="37" spans="1:11" ht="72" hidden="1" customHeight="1">
      <c r="A37" s="5" t="s">
        <v>105</v>
      </c>
      <c r="B37" s="12" t="s">
        <v>47</v>
      </c>
      <c r="C37" s="28" t="s">
        <v>104</v>
      </c>
      <c r="D37" s="5" t="s">
        <v>105</v>
      </c>
      <c r="E37" s="28" t="s">
        <v>87</v>
      </c>
      <c r="F37" s="33">
        <v>0</v>
      </c>
      <c r="G37" s="33">
        <v>0</v>
      </c>
      <c r="H37" s="33">
        <v>0</v>
      </c>
      <c r="I37" s="38">
        <v>0</v>
      </c>
      <c r="J37" s="38">
        <v>0</v>
      </c>
      <c r="K37" s="33">
        <v>0</v>
      </c>
    </row>
    <row r="38" spans="1:11" ht="72" hidden="1" customHeight="1">
      <c r="A38" s="8" t="s">
        <v>14</v>
      </c>
      <c r="B38" s="8"/>
      <c r="C38" s="12"/>
      <c r="D38" s="12"/>
      <c r="E38" s="12"/>
      <c r="F38" s="16"/>
      <c r="G38" s="22"/>
      <c r="H38" s="23"/>
      <c r="I38" s="23"/>
      <c r="J38" s="23"/>
      <c r="K38" s="23"/>
    </row>
    <row r="39" spans="1:11" ht="72" hidden="1" customHeight="1">
      <c r="A39" s="7"/>
      <c r="B39" s="3"/>
      <c r="C39" s="9" t="s">
        <v>60</v>
      </c>
      <c r="D39" s="5" t="s">
        <v>58</v>
      </c>
      <c r="E39" s="9"/>
      <c r="F39" s="33">
        <f>905651.86/1000</f>
        <v>905.65185999999994</v>
      </c>
      <c r="G39" s="33">
        <v>25.83</v>
      </c>
      <c r="H39" s="33">
        <v>1300</v>
      </c>
      <c r="I39" s="38">
        <v>940</v>
      </c>
      <c r="J39" s="38">
        <v>940</v>
      </c>
      <c r="K39" s="33">
        <v>940</v>
      </c>
    </row>
    <row r="40" spans="1:11" ht="72" hidden="1" customHeight="1">
      <c r="A40" s="5" t="s">
        <v>58</v>
      </c>
      <c r="B40" s="12" t="s">
        <v>47</v>
      </c>
      <c r="C40" s="9" t="s">
        <v>59</v>
      </c>
      <c r="D40" s="5" t="s">
        <v>58</v>
      </c>
      <c r="E40" s="9" t="s">
        <v>50</v>
      </c>
      <c r="F40" s="33">
        <f>905651.86/1000</f>
        <v>905.65185999999994</v>
      </c>
      <c r="G40" s="33">
        <v>25.83</v>
      </c>
      <c r="H40" s="33">
        <v>1300</v>
      </c>
      <c r="I40" s="38">
        <v>940</v>
      </c>
      <c r="J40" s="38">
        <v>940</v>
      </c>
      <c r="K40" s="33">
        <v>940</v>
      </c>
    </row>
    <row r="41" spans="1:11" ht="16.5" customHeight="1">
      <c r="A41" s="3" t="s">
        <v>15</v>
      </c>
      <c r="B41" s="3"/>
      <c r="C41" s="12"/>
      <c r="D41" s="12"/>
      <c r="E41" s="12"/>
      <c r="F41" s="16"/>
      <c r="G41" s="22"/>
      <c r="H41" s="23"/>
      <c r="I41" s="23"/>
      <c r="J41" s="23"/>
      <c r="K41" s="23"/>
    </row>
    <row r="42" spans="1:11" ht="72">
      <c r="A42" s="7" t="s">
        <v>77</v>
      </c>
      <c r="B42" s="12" t="s">
        <v>47</v>
      </c>
      <c r="C42" s="9" t="s">
        <v>85</v>
      </c>
      <c r="D42" s="7" t="s">
        <v>77</v>
      </c>
      <c r="E42" s="36" t="s">
        <v>116</v>
      </c>
      <c r="F42" s="33">
        <v>10</v>
      </c>
      <c r="G42" s="33">
        <v>6.2</v>
      </c>
      <c r="H42" s="33">
        <v>8</v>
      </c>
      <c r="I42" s="38">
        <v>8</v>
      </c>
      <c r="J42" s="38">
        <v>8</v>
      </c>
      <c r="K42" s="33">
        <v>8</v>
      </c>
    </row>
    <row r="43" spans="1:11" ht="36" hidden="1" customHeight="1">
      <c r="A43" s="3" t="s">
        <v>16</v>
      </c>
      <c r="B43" s="3"/>
      <c r="C43" s="12"/>
      <c r="D43" s="12"/>
      <c r="E43" s="12"/>
      <c r="F43" s="16"/>
      <c r="G43" s="22"/>
      <c r="H43" s="23"/>
      <c r="I43" s="23"/>
      <c r="J43" s="23"/>
      <c r="K43" s="23"/>
    </row>
    <row r="44" spans="1:11" ht="48" hidden="1" customHeight="1">
      <c r="A44" s="3"/>
      <c r="B44" s="12"/>
      <c r="C44" s="9" t="s">
        <v>18</v>
      </c>
      <c r="D44" s="7" t="s">
        <v>17</v>
      </c>
      <c r="E44" s="12"/>
      <c r="F44" s="33">
        <f>2488562/1000</f>
        <v>2488.5619999999999</v>
      </c>
      <c r="G44" s="33">
        <f>G45+G46</f>
        <v>5.99</v>
      </c>
      <c r="H44" s="33">
        <v>968.2</v>
      </c>
      <c r="I44" s="38" t="e">
        <f>I45+I46+#REF!</f>
        <v>#REF!</v>
      </c>
      <c r="J44" s="38" t="e">
        <f>J45+J46+#REF!</f>
        <v>#REF!</v>
      </c>
      <c r="K44" s="33" t="e">
        <f>K45+K46+#REF!</f>
        <v>#REF!</v>
      </c>
    </row>
    <row r="45" spans="1:11" ht="92.25" hidden="1" customHeight="1">
      <c r="A45" s="7" t="s">
        <v>17</v>
      </c>
      <c r="B45" s="12" t="s">
        <v>48</v>
      </c>
      <c r="C45" s="9" t="s">
        <v>19</v>
      </c>
      <c r="D45" s="7" t="s">
        <v>17</v>
      </c>
      <c r="E45" s="9" t="s">
        <v>49</v>
      </c>
      <c r="F45" s="33">
        <f>343313.47/1000</f>
        <v>343.31347</v>
      </c>
      <c r="G45" s="33">
        <v>0.3</v>
      </c>
      <c r="H45" s="33">
        <v>0</v>
      </c>
      <c r="I45" s="38">
        <v>0</v>
      </c>
      <c r="J45" s="38">
        <v>0</v>
      </c>
      <c r="K45" s="33">
        <v>0</v>
      </c>
    </row>
    <row r="46" spans="1:11" ht="48" hidden="1" customHeight="1">
      <c r="A46" s="7" t="s">
        <v>17</v>
      </c>
      <c r="B46" s="12" t="s">
        <v>48</v>
      </c>
      <c r="C46" s="9" t="s">
        <v>20</v>
      </c>
      <c r="D46" s="7" t="s">
        <v>17</v>
      </c>
      <c r="E46" s="9" t="s">
        <v>50</v>
      </c>
      <c r="F46" s="33">
        <f>436511.52/1000</f>
        <v>436.51152000000002</v>
      </c>
      <c r="G46" s="33">
        <v>5.69</v>
      </c>
      <c r="H46" s="33">
        <v>268.2</v>
      </c>
      <c r="I46" s="38">
        <v>123.5</v>
      </c>
      <c r="J46" s="38">
        <v>123.5</v>
      </c>
      <c r="K46" s="33">
        <v>123.5</v>
      </c>
    </row>
    <row r="47" spans="1:11" ht="24" hidden="1" customHeight="1">
      <c r="A47" s="3" t="s">
        <v>21</v>
      </c>
      <c r="B47" s="3"/>
      <c r="C47" s="12"/>
      <c r="D47" s="12"/>
      <c r="E47" s="12"/>
      <c r="F47" s="16"/>
      <c r="G47" s="22"/>
      <c r="H47" s="23"/>
      <c r="I47" s="23"/>
      <c r="J47" s="23"/>
      <c r="K47" s="23"/>
    </row>
    <row r="48" spans="1:11" ht="36" hidden="1" customHeight="1">
      <c r="A48" s="3"/>
      <c r="B48" s="3"/>
      <c r="C48" s="9" t="s">
        <v>23</v>
      </c>
      <c r="D48" s="7" t="s">
        <v>61</v>
      </c>
      <c r="E48" s="12"/>
      <c r="F48" s="33">
        <f>4616348.78/1000</f>
        <v>4616.3487800000003</v>
      </c>
      <c r="G48" s="33">
        <f>G49+G50</f>
        <v>21</v>
      </c>
      <c r="H48" s="33">
        <v>2480.6999999999998</v>
      </c>
      <c r="I48" s="38" t="e">
        <f>I49+#REF!+#REF!+#REF!+#REF!+#REF!+#REF!+#REF!+#REF!+#REF!+#REF!+#REF!</f>
        <v>#REF!</v>
      </c>
      <c r="J48" s="38" t="e">
        <f>J49+#REF!+#REF!+#REF!+#REF!+#REF!+#REF!+#REF!+#REF!+#REF!+#REF!+#REF!</f>
        <v>#REF!</v>
      </c>
      <c r="K48" s="33" t="e">
        <f>K49+#REF!+#REF!+#REF!+#REF!+#REF!+#REF!+#REF!+#REF!+#REF!+#REF!+#REF!</f>
        <v>#REF!</v>
      </c>
    </row>
    <row r="49" spans="1:11" ht="36" hidden="1" customHeight="1">
      <c r="A49" s="7" t="s">
        <v>22</v>
      </c>
      <c r="B49" s="12" t="s">
        <v>47</v>
      </c>
      <c r="C49" s="9" t="s">
        <v>63</v>
      </c>
      <c r="D49" s="7" t="s">
        <v>61</v>
      </c>
      <c r="E49" s="9" t="s">
        <v>50</v>
      </c>
      <c r="F49" s="33">
        <f>106000/1000</f>
        <v>106</v>
      </c>
      <c r="G49" s="33">
        <v>1</v>
      </c>
      <c r="H49" s="33">
        <v>89</v>
      </c>
      <c r="I49" s="38">
        <v>140</v>
      </c>
      <c r="J49" s="38">
        <v>140</v>
      </c>
      <c r="K49" s="33">
        <v>140</v>
      </c>
    </row>
    <row r="50" spans="1:11" ht="72" hidden="1" customHeight="1">
      <c r="A50" s="7" t="s">
        <v>62</v>
      </c>
      <c r="B50" s="12" t="s">
        <v>47</v>
      </c>
      <c r="C50" s="9" t="s">
        <v>64</v>
      </c>
      <c r="D50" s="7" t="s">
        <v>61</v>
      </c>
      <c r="E50" s="9" t="s">
        <v>51</v>
      </c>
      <c r="F50" s="33"/>
      <c r="G50" s="33">
        <v>20</v>
      </c>
      <c r="H50" s="33"/>
      <c r="I50" s="38"/>
      <c r="J50" s="38"/>
      <c r="K50" s="33"/>
    </row>
    <row r="51" spans="1:11" ht="16.5" hidden="1" customHeight="1">
      <c r="A51" s="3" t="s">
        <v>100</v>
      </c>
      <c r="B51" s="3"/>
      <c r="C51" s="12"/>
      <c r="D51" s="12"/>
      <c r="E51" s="12"/>
      <c r="F51" s="16"/>
      <c r="G51" s="22"/>
      <c r="H51" s="23"/>
      <c r="I51" s="23"/>
      <c r="J51" s="23"/>
      <c r="K51" s="23"/>
    </row>
    <row r="52" spans="1:11" ht="36" hidden="1" customHeight="1">
      <c r="A52" s="7" t="s">
        <v>101</v>
      </c>
      <c r="B52" s="12" t="s">
        <v>47</v>
      </c>
      <c r="C52" s="9" t="s">
        <v>102</v>
      </c>
      <c r="D52" s="7" t="s">
        <v>101</v>
      </c>
      <c r="E52" s="9" t="s">
        <v>87</v>
      </c>
      <c r="F52" s="33">
        <v>0</v>
      </c>
      <c r="G52" s="33">
        <v>0</v>
      </c>
      <c r="H52" s="33">
        <v>0</v>
      </c>
      <c r="I52" s="38">
        <v>0</v>
      </c>
      <c r="J52" s="38">
        <v>0</v>
      </c>
      <c r="K52" s="33">
        <v>0</v>
      </c>
    </row>
    <row r="53" spans="1:11" ht="16.5" customHeight="1">
      <c r="A53" s="3" t="s">
        <v>112</v>
      </c>
      <c r="B53" s="3"/>
      <c r="C53" s="12"/>
      <c r="D53" s="12"/>
      <c r="E53" s="12"/>
      <c r="F53" s="16"/>
      <c r="G53" s="22"/>
      <c r="H53" s="23"/>
      <c r="I53" s="23"/>
      <c r="J53" s="23"/>
      <c r="K53" s="23"/>
    </row>
    <row r="54" spans="1:11" ht="72">
      <c r="A54" s="7" t="s">
        <v>113</v>
      </c>
      <c r="B54" s="12" t="s">
        <v>47</v>
      </c>
      <c r="C54" s="32" t="s">
        <v>114</v>
      </c>
      <c r="D54" s="7" t="s">
        <v>113</v>
      </c>
      <c r="E54" s="36" t="s">
        <v>116</v>
      </c>
      <c r="F54" s="33">
        <v>0</v>
      </c>
      <c r="G54" s="33">
        <v>0</v>
      </c>
      <c r="H54" s="33">
        <v>0</v>
      </c>
      <c r="I54" s="38">
        <v>0</v>
      </c>
      <c r="J54" s="38">
        <v>0</v>
      </c>
      <c r="K54" s="33">
        <v>0</v>
      </c>
    </row>
    <row r="55" spans="1:11" ht="24">
      <c r="A55" s="3" t="s">
        <v>24</v>
      </c>
      <c r="B55" s="3"/>
      <c r="C55" s="12"/>
      <c r="D55" s="12"/>
      <c r="E55" s="12"/>
      <c r="F55" s="33"/>
      <c r="G55" s="22"/>
      <c r="H55" s="23"/>
      <c r="I55" s="23"/>
      <c r="J55" s="23"/>
      <c r="K55" s="23"/>
    </row>
    <row r="56" spans="1:11" ht="36">
      <c r="A56" s="7" t="s">
        <v>82</v>
      </c>
      <c r="B56" s="12" t="s">
        <v>47</v>
      </c>
      <c r="C56" s="9" t="s">
        <v>83</v>
      </c>
      <c r="D56" s="7" t="s">
        <v>82</v>
      </c>
      <c r="E56" s="9" t="s">
        <v>0</v>
      </c>
      <c r="F56" s="33">
        <v>2441.6</v>
      </c>
      <c r="G56" s="33">
        <v>1330.6</v>
      </c>
      <c r="H56" s="33">
        <v>2410.4</v>
      </c>
      <c r="I56" s="38">
        <v>1198.5</v>
      </c>
      <c r="J56" s="38">
        <v>1203.5</v>
      </c>
      <c r="K56" s="33">
        <v>1203.5</v>
      </c>
    </row>
    <row r="57" spans="1:11" ht="36">
      <c r="A57" s="7" t="s">
        <v>97</v>
      </c>
      <c r="B57" s="12" t="s">
        <v>47</v>
      </c>
      <c r="C57" s="29" t="s">
        <v>106</v>
      </c>
      <c r="D57" s="7" t="s">
        <v>97</v>
      </c>
      <c r="E57" s="9" t="s">
        <v>0</v>
      </c>
      <c r="F57" s="33">
        <v>981.5</v>
      </c>
      <c r="G57" s="33">
        <v>1980.8</v>
      </c>
      <c r="H57" s="33">
        <v>2471.1999999999998</v>
      </c>
      <c r="I57" s="38">
        <v>1894.9</v>
      </c>
      <c r="J57" s="38">
        <v>1993.8</v>
      </c>
      <c r="K57" s="33">
        <v>1993.8</v>
      </c>
    </row>
    <row r="58" spans="1:11" ht="24">
      <c r="A58" s="3" t="s">
        <v>25</v>
      </c>
      <c r="B58" s="12"/>
      <c r="C58" s="12"/>
      <c r="D58" s="12"/>
      <c r="E58" s="12"/>
      <c r="F58" s="33"/>
      <c r="G58" s="22"/>
      <c r="H58" s="23"/>
      <c r="I58" s="23"/>
      <c r="J58" s="23"/>
      <c r="K58" s="23"/>
    </row>
    <row r="59" spans="1:11" ht="72">
      <c r="A59" s="7" t="s">
        <v>84</v>
      </c>
      <c r="B59" s="12" t="s">
        <v>47</v>
      </c>
      <c r="C59" s="9" t="s">
        <v>86</v>
      </c>
      <c r="D59" s="7" t="s">
        <v>84</v>
      </c>
      <c r="E59" s="36" t="s">
        <v>116</v>
      </c>
      <c r="F59" s="33">
        <v>268.3</v>
      </c>
      <c r="G59" s="33">
        <v>348.3</v>
      </c>
      <c r="H59" s="33">
        <v>348.3</v>
      </c>
      <c r="I59" s="38">
        <v>0</v>
      </c>
      <c r="J59" s="38">
        <v>0</v>
      </c>
      <c r="K59" s="33">
        <v>0</v>
      </c>
    </row>
    <row r="60" spans="1:11" ht="24">
      <c r="A60" s="3" t="s">
        <v>26</v>
      </c>
      <c r="B60" s="3"/>
      <c r="C60" s="12"/>
      <c r="D60" s="12"/>
      <c r="E60" s="12"/>
      <c r="F60" s="33"/>
      <c r="G60" s="22"/>
      <c r="H60" s="23"/>
      <c r="I60" s="23"/>
      <c r="J60" s="23"/>
      <c r="K60" s="23"/>
    </row>
    <row r="61" spans="1:11" ht="72">
      <c r="A61" s="7" t="s">
        <v>90</v>
      </c>
      <c r="B61" s="12" t="s">
        <v>47</v>
      </c>
      <c r="C61" s="9" t="s">
        <v>91</v>
      </c>
      <c r="D61" s="7" t="s">
        <v>90</v>
      </c>
      <c r="E61" s="36" t="s">
        <v>116</v>
      </c>
      <c r="F61" s="33">
        <v>0.7</v>
      </c>
      <c r="G61" s="33">
        <v>0</v>
      </c>
      <c r="H61" s="33">
        <v>0.7</v>
      </c>
      <c r="I61" s="38">
        <v>0.7</v>
      </c>
      <c r="J61" s="38">
        <v>0.7</v>
      </c>
      <c r="K61" s="33">
        <v>0.7</v>
      </c>
    </row>
    <row r="62" spans="1:11" ht="72">
      <c r="A62" s="7" t="s">
        <v>88</v>
      </c>
      <c r="B62" s="12" t="s">
        <v>47</v>
      </c>
      <c r="C62" s="9" t="s">
        <v>89</v>
      </c>
      <c r="D62" s="7" t="s">
        <v>88</v>
      </c>
      <c r="E62" s="36" t="s">
        <v>116</v>
      </c>
      <c r="F62" s="33">
        <v>44.9</v>
      </c>
      <c r="G62" s="33">
        <v>47.4</v>
      </c>
      <c r="H62" s="33">
        <v>68.5</v>
      </c>
      <c r="I62" s="38">
        <v>48.8</v>
      </c>
      <c r="J62" s="38">
        <v>50.7</v>
      </c>
      <c r="K62" s="33">
        <v>50.7</v>
      </c>
    </row>
    <row r="63" spans="1:11" ht="24">
      <c r="A63" s="3" t="s">
        <v>107</v>
      </c>
      <c r="B63" s="3"/>
      <c r="C63" s="12"/>
      <c r="D63" s="12"/>
      <c r="E63" s="12"/>
      <c r="F63" s="16"/>
      <c r="G63" s="22"/>
      <c r="H63" s="23"/>
      <c r="I63" s="23"/>
      <c r="J63" s="23"/>
      <c r="K63" s="23"/>
    </row>
    <row r="64" spans="1:11" ht="72">
      <c r="A64" s="7" t="s">
        <v>107</v>
      </c>
      <c r="B64" s="12" t="s">
        <v>47</v>
      </c>
      <c r="C64" s="30" t="s">
        <v>108</v>
      </c>
      <c r="D64" s="7" t="s">
        <v>107</v>
      </c>
      <c r="E64" s="36" t="s">
        <v>116</v>
      </c>
      <c r="F64" s="33">
        <v>25</v>
      </c>
      <c r="G64" s="33">
        <v>0</v>
      </c>
      <c r="H64" s="33">
        <v>0</v>
      </c>
      <c r="I64" s="38">
        <v>0</v>
      </c>
      <c r="J64" s="38">
        <v>0</v>
      </c>
      <c r="K64" s="33">
        <v>0</v>
      </c>
    </row>
    <row r="65" spans="1:11" ht="60">
      <c r="A65" s="3" t="s">
        <v>65</v>
      </c>
      <c r="B65" s="3"/>
      <c r="C65" s="12"/>
      <c r="D65" s="12"/>
      <c r="E65" s="12"/>
      <c r="F65" s="33"/>
      <c r="G65" s="22"/>
      <c r="H65" s="23"/>
      <c r="I65" s="23"/>
      <c r="J65" s="23"/>
      <c r="K65" s="23"/>
    </row>
    <row r="66" spans="1:11" ht="80.25" customHeight="1">
      <c r="A66" s="7" t="s">
        <v>92</v>
      </c>
      <c r="B66" s="12" t="s">
        <v>47</v>
      </c>
      <c r="C66" s="9" t="s">
        <v>93</v>
      </c>
      <c r="D66" s="7" t="s">
        <v>92</v>
      </c>
      <c r="E66" s="36" t="s">
        <v>116</v>
      </c>
      <c r="F66" s="33">
        <v>34.799999999999997</v>
      </c>
      <c r="G66" s="33">
        <v>10</v>
      </c>
      <c r="H66" s="33">
        <v>10</v>
      </c>
      <c r="I66" s="38">
        <v>0</v>
      </c>
      <c r="J66" s="38">
        <v>0</v>
      </c>
      <c r="K66" s="33">
        <v>0</v>
      </c>
    </row>
    <row r="67" spans="1:11" ht="12">
      <c r="A67" s="3" t="s">
        <v>27</v>
      </c>
      <c r="B67" s="3"/>
      <c r="C67" s="13"/>
      <c r="D67" s="13"/>
      <c r="E67" s="13"/>
      <c r="F67" s="24">
        <f>F5+F8+F10+F14+F15+F16+F17+F23+F26+F28+F42+F56+F59+F62+F66+F61+F57+F19+F52+F30+F64+F54</f>
        <v>5789.4999999999991</v>
      </c>
      <c r="G67" s="24">
        <f t="shared" ref="G67:K67" si="0">G5+G8+G10+G14+G15+G16+G17+G23+G26+G28+G42+G56+G59+G62+G66+G61+G57+G19+G52+G30+G64+G54</f>
        <v>4621.5</v>
      </c>
      <c r="H67" s="24">
        <f t="shared" si="0"/>
        <v>6547.1</v>
      </c>
      <c r="I67" s="24">
        <f t="shared" ref="I67" si="1">I5+I8+I10+I14+I15+I16+I17+I23+I26+I28+I42+I56+I59+I62+I66+I61+I57+I19+I52+I30+I64+I54</f>
        <v>4941.5</v>
      </c>
      <c r="J67" s="24">
        <f t="shared" si="0"/>
        <v>5103.4999999999991</v>
      </c>
      <c r="K67" s="24">
        <f t="shared" si="0"/>
        <v>5103.4999999999991</v>
      </c>
    </row>
    <row r="68" spans="1:11" ht="50.25" customHeight="1">
      <c r="A68" s="62" t="s">
        <v>66</v>
      </c>
      <c r="B68" s="62"/>
      <c r="C68" s="62"/>
      <c r="D68" s="14"/>
      <c r="E68" s="14"/>
      <c r="F68" s="25"/>
      <c r="G68" s="25"/>
      <c r="H68" s="25"/>
      <c r="I68" s="25"/>
      <c r="J68" s="25"/>
      <c r="K68" s="25"/>
    </row>
  </sheetData>
  <mergeCells count="61">
    <mergeCell ref="K10:K12"/>
    <mergeCell ref="B10:B12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B8:B9"/>
    <mergeCell ref="C10:C12"/>
    <mergeCell ref="D10:D12"/>
    <mergeCell ref="E10:E12"/>
    <mergeCell ref="F10:F12"/>
    <mergeCell ref="A68:C68"/>
    <mergeCell ref="D23:D24"/>
    <mergeCell ref="C23:C24"/>
    <mergeCell ref="B23:B24"/>
    <mergeCell ref="B14:B17"/>
    <mergeCell ref="B19:B21"/>
    <mergeCell ref="C19:C21"/>
    <mergeCell ref="D19:D21"/>
    <mergeCell ref="G10:G12"/>
    <mergeCell ref="H10:H12"/>
    <mergeCell ref="I10:I12"/>
    <mergeCell ref="J10:J12"/>
    <mergeCell ref="F23:F24"/>
    <mergeCell ref="H23:H24"/>
    <mergeCell ref="I23:I24"/>
    <mergeCell ref="J23:J24"/>
    <mergeCell ref="K5:K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A1:J1"/>
    <mergeCell ref="A2:A3"/>
    <mergeCell ref="B2:B3"/>
    <mergeCell ref="C2:D2"/>
    <mergeCell ref="E2:E3"/>
    <mergeCell ref="F2:F3"/>
    <mergeCell ref="G2:G3"/>
    <mergeCell ref="H2:H3"/>
    <mergeCell ref="I2:K2"/>
    <mergeCell ref="K23:K24"/>
    <mergeCell ref="J19:J21"/>
    <mergeCell ref="K19:K21"/>
    <mergeCell ref="E19:E21"/>
    <mergeCell ref="F19:F21"/>
    <mergeCell ref="G19:G21"/>
    <mergeCell ref="H19:H21"/>
    <mergeCell ref="I19:I21"/>
    <mergeCell ref="E23:E24"/>
    <mergeCell ref="G23:G24"/>
  </mergeCells>
  <pageMargins left="0.19685039370078741" right="0.19685039370078741" top="0.19685039370078741" bottom="0.19685039370078741" header="0" footer="0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2018-2020гг. (2)</vt:lpstr>
      <vt:lpstr>'реестр 2018-2020гг. (2)'!Заголовки_для_печати</vt:lpstr>
      <vt:lpstr>'реестр 2018-2020гг.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Финуправление</dc:creator>
  <dc:description>POI HSSF rep:2.40.0.76</dc:description>
  <cp:lastModifiedBy>я</cp:lastModifiedBy>
  <cp:lastPrinted>2018-10-31T04:18:39Z</cp:lastPrinted>
  <dcterms:created xsi:type="dcterms:W3CDTF">2017-04-21T00:40:08Z</dcterms:created>
  <dcterms:modified xsi:type="dcterms:W3CDTF">2018-10-31T04:22:10Z</dcterms:modified>
</cp:coreProperties>
</file>